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0_ФинУправление\2025 год\Уточнение\6. 28.11.2025 № 452\для редакции\"/>
    </mc:Choice>
  </mc:AlternateContent>
  <bookViews>
    <workbookView xWindow="-120" yWindow="-120" windowWidth="29040" windowHeight="15840"/>
  </bookViews>
  <sheets>
    <sheet name="Программы" sheetId="1" r:id="rId1"/>
  </sheets>
  <definedNames>
    <definedName name="_xlnm.Print_Area" localSheetId="0">Программы!$A$1:$I$21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H20" i="1"/>
  <c r="G19" i="1"/>
  <c r="H19" i="1"/>
  <c r="G18" i="1"/>
  <c r="H18" i="1"/>
  <c r="G15" i="1"/>
  <c r="H15" i="1"/>
  <c r="G14" i="1"/>
  <c r="H14" i="1"/>
  <c r="G13" i="1"/>
  <c r="G12" i="1"/>
  <c r="G11" i="1"/>
  <c r="H11" i="1"/>
  <c r="G10" i="1" l="1"/>
  <c r="H9" i="1"/>
  <c r="G16" i="1" l="1"/>
  <c r="H16" i="1"/>
  <c r="H10" i="1"/>
  <c r="G17" i="1" l="1"/>
  <c r="G9" i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<sst xmlns="http://schemas.openxmlformats.org/spreadsheetml/2006/main" count="74" uniqueCount="62">
  <si>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</si>
  <si>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</si>
  <si>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</si>
  <si>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</si>
  <si>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</si>
  <si>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</si>
  <si>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</si>
  <si>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</si>
  <si>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</si>
  <si>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</si>
  <si>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</si>
  <si>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</si>
  <si>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</si>
  <si>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</si>
  <si>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</si>
  <si>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</si>
  <si>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</si>
  <si>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</si>
  <si>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</si>
  <si>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</si>
  <si>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</si>
  <si>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</si>
  <si>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</si>
  <si>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</si>
  <si>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</si>
  <si>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</si>
  <si>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</si>
  <si>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</si>
  <si>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</si>
  <si>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</si>
  <si>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</si>
  <si>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</si>
  <si>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</si>
  <si>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</si>
  <si>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Перечень муниципальных программ, предусмотренных к финансированию из бюджета муниципального округа в 2025 году</t>
  </si>
  <si>
    <t>Сумма финансирования программы на 2025 год, за счет средств бюджета муниципального округа</t>
  </si>
  <si>
    <t>Сумма финансирования программы на 2025 год, за счет средств федерального и областного бюджетов</t>
  </si>
  <si>
    <t>Сумма финансирования программы на 2025 год за счет средств добровольных пожертвований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</si>
  <si>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</si>
  <si>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</si>
  <si>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</si>
  <si>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</si>
  <si>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</si>
  <si>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</si>
  <si>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</si>
  <si>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</si>
  <si>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</si>
  <si>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</si>
  <si>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07.11.2024        № 3079</t>
  </si>
  <si>
    <t>Постановление администрации от 29.11.2024        № 3333</t>
  </si>
  <si>
    <t>Постановление администрации от 29.11.2024        № 3341</t>
  </si>
  <si>
    <t>Постановление администрации от 03.12.2024        № 3352</t>
  </si>
  <si>
    <t>Постановление администрации от 02.12.2024        № 3342</t>
  </si>
  <si>
    <t>Постановление администрации от 13.01.2025        № 44</t>
  </si>
  <si>
    <t>Постановление администрации от 18.12.2024        № 3499</t>
  </si>
  <si>
    <t>Постановление администрации от 13.01.2025        № 42</t>
  </si>
  <si>
    <t>Постановление администрации от 09.12.2024        № 3395</t>
  </si>
  <si>
    <t>Постановление администрации от 25.12.2024        № 3599</t>
  </si>
  <si>
    <t>Постановление администрации от 16.12.2024        № 3453</t>
  </si>
  <si>
    <t>Постановление администрации от 06.02.2025        № 330</t>
  </si>
  <si>
    <t>Приложение 8</t>
  </si>
  <si>
    <r>
      <t xml:space="preserve">от </t>
    </r>
    <r>
      <rPr>
        <u/>
        <sz val="10"/>
        <rFont val="Times New Roman"/>
        <family val="1"/>
        <charset val="204"/>
      </rPr>
      <t>28.11.2025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452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</si>
</sst>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F3" sqref="F3:H3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5.28515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5" t="s">
        <v>60</v>
      </c>
      <c r="G1" s="15"/>
      <c r="H1" s="15"/>
    </row>
    <row r="2" spans="1:9" ht="32.25" customHeight="1" x14ac:dyDescent="0.2">
      <c r="E2" s="2"/>
      <c r="F2" s="15" t="s">
        <v>32</v>
      </c>
      <c r="G2" s="15"/>
      <c r="H2" s="15"/>
    </row>
    <row r="3" spans="1:9" ht="17.25" customHeight="1" x14ac:dyDescent="0.2">
      <c r="E3" s="2"/>
      <c r="F3" s="15" t="s">
        <v>61</v>
      </c>
      <c r="G3" s="15"/>
      <c r="H3" s="15"/>
    </row>
    <row r="4" spans="1:9" ht="7.5" customHeight="1" x14ac:dyDescent="0.2"/>
    <row r="5" spans="1:9" ht="42.75" customHeight="1" x14ac:dyDescent="0.2">
      <c r="A5" s="17" t="s">
        <v>34</v>
      </c>
      <c r="B5" s="17"/>
      <c r="C5" s="17"/>
      <c r="D5" s="17"/>
      <c r="E5" s="17"/>
      <c r="F5" s="17"/>
      <c r="G5" s="17"/>
      <c r="H5" s="17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6" t="s">
        <v>16</v>
      </c>
      <c r="H7" s="16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35</v>
      </c>
      <c r="H8" s="7" t="s">
        <v>36</v>
      </c>
      <c r="I8" s="5" t="s">
        <v>37</v>
      </c>
    </row>
    <row r="9" spans="1:9" ht="69" customHeight="1" x14ac:dyDescent="0.2">
      <c r="A9" s="5" t="s">
        <v>7</v>
      </c>
      <c r="B9" s="8" t="s">
        <v>27</v>
      </c>
      <c r="C9" s="5" t="s">
        <v>50</v>
      </c>
      <c r="D9" s="5" t="s">
        <v>29</v>
      </c>
      <c r="E9" s="9" t="s">
        <v>38</v>
      </c>
      <c r="F9" s="10">
        <f>G9+H9+I9</f>
        <v>12210</v>
      </c>
      <c r="G9" s="10">
        <f>9234+126+1837</f>
        <v>11197</v>
      </c>
      <c r="H9" s="10">
        <f>631+400-18</f>
        <v>1013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 t="s">
        <v>52</v>
      </c>
      <c r="D10" s="5" t="s">
        <v>29</v>
      </c>
      <c r="E10" s="9" t="s">
        <v>39</v>
      </c>
      <c r="F10" s="10">
        <f>G10+H10+I10</f>
        <v>172631</v>
      </c>
      <c r="G10" s="10">
        <f>60784-126+69311+10876+4640+967+19773</f>
        <v>166225</v>
      </c>
      <c r="H10" s="10">
        <f>2774+3917+221-796</f>
        <v>6116</v>
      </c>
      <c r="I10" s="5">
        <v>290</v>
      </c>
    </row>
    <row r="11" spans="1:9" ht="87.75" customHeight="1" x14ac:dyDescent="0.2">
      <c r="A11" s="5" t="s">
        <v>5</v>
      </c>
      <c r="B11" s="8" t="s">
        <v>21</v>
      </c>
      <c r="C11" s="5" t="s">
        <v>53</v>
      </c>
      <c r="D11" s="5" t="s">
        <v>30</v>
      </c>
      <c r="E11" s="9" t="s">
        <v>40</v>
      </c>
      <c r="F11" s="10">
        <f t="shared" ref="F11:F20" si="0">G11+H11+I11</f>
        <v>797798</v>
      </c>
      <c r="G11" s="10">
        <f>257152+38907+9457+5062+1547+14660</f>
        <v>326785</v>
      </c>
      <c r="H11" s="10">
        <f>446867+25366-2000-135+624-266+557</f>
        <v>471013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48</v>
      </c>
      <c r="D12" s="5" t="s">
        <v>29</v>
      </c>
      <c r="E12" s="9" t="s">
        <v>15</v>
      </c>
      <c r="F12" s="10">
        <f t="shared" si="0"/>
        <v>4347</v>
      </c>
      <c r="G12" s="10">
        <f>113+20+1500</f>
        <v>1633</v>
      </c>
      <c r="H12" s="10">
        <v>2714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 t="s">
        <v>49</v>
      </c>
      <c r="D13" s="5" t="s">
        <v>29</v>
      </c>
      <c r="E13" s="9" t="s">
        <v>15</v>
      </c>
      <c r="F13" s="10">
        <f t="shared" si="0"/>
        <v>15959</v>
      </c>
      <c r="G13" s="10">
        <f>14539+3461+116+43-2200</f>
        <v>15959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 t="s">
        <v>59</v>
      </c>
      <c r="D14" s="5" t="s">
        <v>29</v>
      </c>
      <c r="E14" s="9" t="s">
        <v>47</v>
      </c>
      <c r="F14" s="10">
        <f t="shared" si="0"/>
        <v>165976</v>
      </c>
      <c r="G14" s="10">
        <f>9873+16107+3487+30099+8846+1265</f>
        <v>69677</v>
      </c>
      <c r="H14" s="10">
        <f>194541-151515+12572+9500+19700+11501</f>
        <v>96299</v>
      </c>
      <c r="I14" s="5">
        <v>0</v>
      </c>
    </row>
    <row r="15" spans="1:9" ht="60" x14ac:dyDescent="0.2">
      <c r="A15" s="5" t="s">
        <v>10</v>
      </c>
      <c r="B15" s="8" t="s">
        <v>22</v>
      </c>
      <c r="C15" s="5" t="s">
        <v>54</v>
      </c>
      <c r="D15" s="5" t="s">
        <v>29</v>
      </c>
      <c r="E15" s="9" t="s">
        <v>15</v>
      </c>
      <c r="F15" s="14">
        <f t="shared" si="0"/>
        <v>396871</v>
      </c>
      <c r="G15" s="10">
        <f>51210+27893+1700+200+2252-177</f>
        <v>83078</v>
      </c>
      <c r="H15" s="10">
        <f>312636-40000-10219+51376</f>
        <v>313793</v>
      </c>
      <c r="I15" s="5">
        <v>0</v>
      </c>
    </row>
    <row r="16" spans="1:9" ht="75" x14ac:dyDescent="0.2">
      <c r="A16" s="5" t="s">
        <v>9</v>
      </c>
      <c r="B16" s="8" t="s">
        <v>20</v>
      </c>
      <c r="C16" s="5" t="s">
        <v>55</v>
      </c>
      <c r="D16" s="5" t="s">
        <v>29</v>
      </c>
      <c r="E16" s="9" t="s">
        <v>38</v>
      </c>
      <c r="F16" s="10">
        <f t="shared" si="0"/>
        <v>108631</v>
      </c>
      <c r="G16" s="10">
        <f>516+126+2290+1330+554</f>
        <v>4816</v>
      </c>
      <c r="H16" s="10">
        <f>8517+3493+8188+83617</f>
        <v>103815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 t="s">
        <v>56</v>
      </c>
      <c r="D17" s="5" t="s">
        <v>31</v>
      </c>
      <c r="E17" s="9" t="s">
        <v>43</v>
      </c>
      <c r="F17" s="10">
        <f t="shared" si="0"/>
        <v>5461</v>
      </c>
      <c r="G17" s="10">
        <f>4269+1147+45</f>
        <v>5461</v>
      </c>
      <c r="H17" s="10">
        <v>0</v>
      </c>
      <c r="I17" s="5">
        <v>0</v>
      </c>
    </row>
    <row r="18" spans="1:9" ht="75" x14ac:dyDescent="0.2">
      <c r="A18" s="5" t="s">
        <v>11</v>
      </c>
      <c r="B18" s="8" t="s">
        <v>41</v>
      </c>
      <c r="C18" s="5" t="s">
        <v>57</v>
      </c>
      <c r="D18" s="5" t="s">
        <v>29</v>
      </c>
      <c r="E18" s="9" t="s">
        <v>39</v>
      </c>
      <c r="F18" s="10">
        <f t="shared" si="0"/>
        <v>56460</v>
      </c>
      <c r="G18" s="10">
        <f>33770+17446+994+370+590-2160</f>
        <v>51010</v>
      </c>
      <c r="H18" s="10">
        <f>4312+1022+116</f>
        <v>5450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 t="s">
        <v>58</v>
      </c>
      <c r="D19" s="5" t="s">
        <v>31</v>
      </c>
      <c r="E19" s="9" t="s">
        <v>42</v>
      </c>
      <c r="F19" s="10">
        <f t="shared" si="0"/>
        <v>140375</v>
      </c>
      <c r="G19" s="10">
        <f>108386+882+7339+79+1837+1274+3136</f>
        <v>122933</v>
      </c>
      <c r="H19" s="10">
        <f>0+0+8000+5346+4096</f>
        <v>17442</v>
      </c>
      <c r="I19" s="5">
        <v>0</v>
      </c>
    </row>
    <row r="20" spans="1:9" ht="120" x14ac:dyDescent="0.2">
      <c r="A20" s="5" t="s">
        <v>18</v>
      </c>
      <c r="B20" s="8" t="s">
        <v>44</v>
      </c>
      <c r="C20" s="5" t="s">
        <v>51</v>
      </c>
      <c r="D20" s="5" t="s">
        <v>45</v>
      </c>
      <c r="E20" s="9" t="s">
        <v>46</v>
      </c>
      <c r="F20" s="10">
        <f t="shared" si="0"/>
        <v>397196</v>
      </c>
      <c r="G20" s="10">
        <f>336878-100+31922-4824+19752-2703+5152</f>
        <v>386077</v>
      </c>
      <c r="H20" s="10">
        <f>0+0+7500+1497+1682</f>
        <v>10679</v>
      </c>
      <c r="I20" s="5">
        <v>440</v>
      </c>
    </row>
    <row r="21" spans="1:9" x14ac:dyDescent="0.2">
      <c r="A21" s="5"/>
      <c r="B21" s="5"/>
      <c r="C21" s="5"/>
      <c r="D21" s="5"/>
      <c r="E21" s="9"/>
      <c r="F21" s="12">
        <f>G21+H21+I21</f>
        <v>2273915</v>
      </c>
      <c r="G21" s="12">
        <f>SUM(G9:G20)</f>
        <v>1244851</v>
      </c>
      <c r="H21" s="12">
        <f>SUM(H9:H20)</f>
        <v>1028334</v>
      </c>
      <c r="I21" s="12">
        <f>SUM(I9:I20)</f>
        <v>730</v>
      </c>
    </row>
    <row r="29" spans="1:9" x14ac:dyDescent="0.2">
      <c r="G29" s="11"/>
      <c r="H29" s="11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Дружинина О.А.</cp:lastModifiedBy>
  <cp:lastPrinted>2024-11-06T07:03:34Z</cp:lastPrinted>
  <dcterms:created xsi:type="dcterms:W3CDTF">2020-10-13T01:04:56Z</dcterms:created>
  <dcterms:modified xsi:type="dcterms:W3CDTF">2025-12-01T00:20:41Z</dcterms:modified>
</cp:coreProperties>
</file>